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kir\Dropbox\1. KIRK Process Solutions Ltd\6. Software Sales\Sep-Suite Software - Tech\Freeware\"/>
    </mc:Choice>
  </mc:AlternateContent>
  <xr:revisionPtr revIDLastSave="0" documentId="8_{827B2FC2-9273-4302-83D3-DB30650705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XSA-Calc" sheetId="2" r:id="rId1"/>
  </sheets>
  <definedNames>
    <definedName name="_xlnm.Print_Area" localSheetId="0">'XSA-Calc'!$B$3:$J$56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" i="2" l="1"/>
  <c r="Q21" i="2"/>
  <c r="P21" i="2"/>
  <c r="R20" i="2"/>
  <c r="R26" i="2" s="1"/>
  <c r="Q20" i="2"/>
  <c r="Q26" i="2"/>
  <c r="Q29" i="2" s="1"/>
  <c r="Q30" i="2" s="1"/>
  <c r="Q35" i="2" s="1"/>
  <c r="U35" i="2" s="1"/>
  <c r="F30" i="2" s="1"/>
  <c r="P20" i="2"/>
  <c r="P26" i="2"/>
  <c r="P41" i="2" s="1"/>
  <c r="D26" i="2"/>
  <c r="D27" i="2"/>
  <c r="D20" i="2"/>
  <c r="D30" i="2"/>
  <c r="E23" i="2"/>
  <c r="P23" i="2"/>
  <c r="R19" i="2"/>
  <c r="V19" i="2" s="1"/>
  <c r="Q19" i="2"/>
  <c r="U19" i="2" s="1"/>
  <c r="P19" i="2"/>
  <c r="T19" i="2" s="1"/>
  <c r="G23" i="2"/>
  <c r="R23" i="2" s="1"/>
  <c r="F23" i="2"/>
  <c r="Q23" i="2"/>
  <c r="Q38" i="2"/>
  <c r="U38" i="2" s="1"/>
  <c r="F28" i="2" s="1"/>
  <c r="D28" i="2"/>
  <c r="D21" i="2"/>
  <c r="P29" i="2"/>
  <c r="P30" i="2" s="1"/>
  <c r="Q28" i="2"/>
  <c r="P28" i="2"/>
  <c r="P35" i="2" s="1"/>
  <c r="T35" i="2" s="1"/>
  <c r="E30" i="2" s="1"/>
  <c r="Q41" i="2" l="1"/>
  <c r="Q33" i="2"/>
  <c r="F24" i="2" s="1"/>
  <c r="Q24" i="2" s="1"/>
  <c r="R33" i="2"/>
  <c r="R38" i="2"/>
  <c r="V38" i="2" s="1"/>
  <c r="G28" i="2" s="1"/>
  <c r="R41" i="2"/>
  <c r="R28" i="2"/>
  <c r="R29" i="2"/>
  <c r="R30" i="2" s="1"/>
  <c r="U33" i="2"/>
  <c r="F26" i="2" s="1"/>
  <c r="F27" i="2" s="1"/>
  <c r="P38" i="2"/>
  <c r="T38" i="2" s="1"/>
  <c r="E28" i="2" s="1"/>
  <c r="P33" i="2"/>
  <c r="E24" i="2" l="1"/>
  <c r="P24" i="2" s="1"/>
  <c r="T33" i="2"/>
  <c r="E26" i="2" s="1"/>
  <c r="E27" i="2" s="1"/>
  <c r="G24" i="2"/>
  <c r="R24" i="2" s="1"/>
  <c r="V33" i="2"/>
  <c r="G26" i="2" s="1"/>
  <c r="G27" i="2" s="1"/>
  <c r="R35" i="2"/>
  <c r="V35" i="2" s="1"/>
  <c r="G30" i="2" s="1"/>
</calcChain>
</file>

<file path=xl/sharedStrings.xml><?xml version="1.0" encoding="utf-8"?>
<sst xmlns="http://schemas.openxmlformats.org/spreadsheetml/2006/main" count="65" uniqueCount="57">
  <si>
    <t>R = D/2</t>
  </si>
  <si>
    <r>
      <t>A</t>
    </r>
    <r>
      <rPr>
        <vertAlign val="subscript"/>
        <sz val="9"/>
        <color indexed="56"/>
        <rFont val="Arial"/>
        <family val="2"/>
      </rPr>
      <t>f</t>
    </r>
    <r>
      <rPr>
        <sz val="9"/>
        <color indexed="56"/>
        <rFont val="Arial"/>
        <family val="2"/>
      </rPr>
      <t xml:space="preserve"> = R</t>
    </r>
    <r>
      <rPr>
        <vertAlign val="superscript"/>
        <sz val="9"/>
        <color indexed="56"/>
        <rFont val="Arial"/>
        <family val="2"/>
      </rPr>
      <t>2</t>
    </r>
    <r>
      <rPr>
        <sz val="9"/>
        <color indexed="56"/>
        <rFont val="Arial"/>
        <family val="2"/>
      </rPr>
      <t xml:space="preserve"> * cos</t>
    </r>
    <r>
      <rPr>
        <vertAlign val="superscript"/>
        <sz val="9"/>
        <color indexed="56"/>
        <rFont val="Arial"/>
        <family val="2"/>
      </rPr>
      <t>-1</t>
    </r>
    <r>
      <rPr>
        <sz val="9"/>
        <color indexed="56"/>
        <rFont val="Arial"/>
        <family val="2"/>
      </rPr>
      <t>((R-h)/R) - (R-h)*sqrt(2*R*h-h</t>
    </r>
    <r>
      <rPr>
        <vertAlign val="superscript"/>
        <sz val="9"/>
        <color indexed="56"/>
        <rFont val="Arial"/>
        <family val="2"/>
      </rPr>
      <t>2</t>
    </r>
    <r>
      <rPr>
        <sz val="9"/>
        <color indexed="56"/>
        <rFont val="Arial"/>
        <family val="2"/>
      </rPr>
      <t>)</t>
    </r>
  </si>
  <si>
    <t>Vessel Internal Diameter, D</t>
  </si>
  <si>
    <t>To H</t>
  </si>
  <si>
    <t>100% Full</t>
  </si>
  <si>
    <t>Height of Fluid, h</t>
  </si>
  <si>
    <t>Notes</t>
  </si>
  <si>
    <t>PI*r^2</t>
  </si>
  <si>
    <t>%</t>
  </si>
  <si>
    <t>% of Total Area to Level H</t>
  </si>
  <si>
    <t>% of Diameter to Level H</t>
  </si>
  <si>
    <t>Width at Surface, W</t>
  </si>
  <si>
    <t>R-h</t>
  </si>
  <si>
    <t>(R-h)^2</t>
  </si>
  <si>
    <t>R^2</t>
  </si>
  <si>
    <t>W = 2*((R^2)-((R-h)^"))^.5</t>
  </si>
  <si>
    <t>XSA-Calc</t>
  </si>
  <si>
    <t>Vessel Cross Sectional Area Calculator</t>
  </si>
  <si>
    <t>Project Name</t>
  </si>
  <si>
    <t>Customer</t>
  </si>
  <si>
    <t>Vessel Name</t>
  </si>
  <si>
    <t>Tag No</t>
  </si>
  <si>
    <t>Case</t>
  </si>
  <si>
    <t>A</t>
  </si>
  <si>
    <t>B</t>
  </si>
  <si>
    <t>C</t>
  </si>
  <si>
    <t>1)</t>
  </si>
  <si>
    <t>2)</t>
  </si>
  <si>
    <t>3)</t>
  </si>
  <si>
    <t>4)</t>
  </si>
  <si>
    <t>Document Title</t>
  </si>
  <si>
    <t>Document No.</t>
  </si>
  <si>
    <t>Rev</t>
  </si>
  <si>
    <t>Description</t>
  </si>
  <si>
    <t>By</t>
  </si>
  <si>
    <t>Chkd</t>
  </si>
  <si>
    <t>Appd</t>
  </si>
  <si>
    <t>Date</t>
  </si>
  <si>
    <t>Process Calculation Sheet</t>
  </si>
  <si>
    <t>First Issue</t>
  </si>
  <si>
    <t>ABC-12345</t>
  </si>
  <si>
    <t>Sheet 1 of 1</t>
  </si>
  <si>
    <t>ABC</t>
  </si>
  <si>
    <t>100% Sectional Area, π*r2</t>
  </si>
  <si>
    <t>Level Calculations for</t>
  </si>
  <si>
    <t>Test Project</t>
  </si>
  <si>
    <t>ABC Inc</t>
  </si>
  <si>
    <t>Surge Drum</t>
  </si>
  <si>
    <t>V-001</t>
  </si>
  <si>
    <t>Horizontal  Drum</t>
  </si>
  <si>
    <t>Area above Level h (Gas)</t>
  </si>
  <si>
    <t>Area below Level h (Liquid)</t>
  </si>
  <si>
    <r>
      <t xml:space="preserve">THIS DOCUMENT IS ISSUED AS PRELIMINARY DESIGN INFORMATION ONLY AND NO LIABILITY IS ACCEPTED OR IMPLIED FOR ACCURACY. ALL DATA SHOULD BE CHECKED AND VERIFIED BY QUALIFIED PERSONNEL. </t>
    </r>
    <r>
      <rPr>
        <sz val="4"/>
        <color theme="1"/>
        <rFont val="Calibri"/>
        <family val="2"/>
      </rPr>
      <t>©KIRK PROCESS SOLUTIONS LIMITED WWW.KIRKPROCESS.COM</t>
    </r>
  </si>
  <si>
    <t>V-16A</t>
  </si>
  <si>
    <t>Units</t>
  </si>
  <si>
    <t>Metric</t>
  </si>
  <si>
    <t>Imperial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</si>
</sst>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"/>
  </numFmts>
  <fonts count="20" x14ac:knownFonts="1">
    <font>
      <sz val="10"/>
      <name val="Arial"/>
    </font>
    <font>
      <sz val="10"/>
      <name val="Arial"/>
      <family val="2"/>
    </font>
    <font>
      <sz val="9"/>
      <color indexed="56"/>
      <name val="Arial"/>
      <family val="2"/>
    </font>
    <font>
      <vertAlign val="subscript"/>
      <sz val="9"/>
      <color indexed="56"/>
      <name val="Arial"/>
      <family val="2"/>
    </font>
    <font>
      <vertAlign val="superscript"/>
      <sz val="9"/>
      <color indexed="56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10"/>
      <name val="Arial"/>
      <family val="2"/>
    </font>
    <font>
      <sz val="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8"/>
      <name val="Calibri"/>
      <family val="2"/>
      <scheme val="minor"/>
    </font>
    <font>
      <i/>
      <sz val="6"/>
      <name val="Arial"/>
      <family val="2"/>
    </font>
    <font>
      <sz val="4"/>
      <color theme="1"/>
      <name val="Calibri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wrapText="1"/>
    </xf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8" fillId="3" borderId="0" xfId="0" applyFont="1" applyFill="1" applyBorder="1" applyProtection="1"/>
    <xf numFmtId="0" fontId="0" fillId="3" borderId="5" xfId="0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7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wrapText="1"/>
    </xf>
    <xf numFmtId="0" fontId="2" fillId="3" borderId="7" xfId="0" applyFont="1" applyFill="1" applyBorder="1" applyAlignment="1" applyProtection="1">
      <alignment horizontal="left" wrapText="1"/>
    </xf>
    <xf numFmtId="0" fontId="2" fillId="3" borderId="7" xfId="0" applyFont="1" applyFill="1" applyBorder="1" applyAlignment="1" applyProtection="1">
      <alignment wrapText="1"/>
    </xf>
    <xf numFmtId="0" fontId="0" fillId="2" borderId="0" xfId="0" applyFill="1" applyBorder="1" applyProtection="1"/>
    <xf numFmtId="0" fontId="0" fillId="2" borderId="1" xfId="0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4" fillId="3" borderId="13" xfId="0" applyFont="1" applyFill="1" applyBorder="1" applyAlignment="1" applyProtection="1"/>
    <xf numFmtId="0" fontId="14" fillId="3" borderId="7" xfId="0" applyFont="1" applyFill="1" applyBorder="1" applyProtection="1"/>
    <xf numFmtId="0" fontId="14" fillId="3" borderId="14" xfId="0" applyFont="1" applyFill="1" applyBorder="1" applyProtection="1"/>
    <xf numFmtId="0" fontId="14" fillId="3" borderId="0" xfId="0" applyFont="1" applyFill="1" applyBorder="1" applyProtection="1"/>
    <xf numFmtId="0" fontId="14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 wrapText="1"/>
    </xf>
    <xf numFmtId="0" fontId="14" fillId="3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3" fillId="0" borderId="19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protection locked="0"/>
    </xf>
    <xf numFmtId="0" fontId="14" fillId="3" borderId="7" xfId="0" applyFont="1" applyFill="1" applyBorder="1" applyProtection="1">
      <protection locked="0"/>
    </xf>
    <xf numFmtId="0" fontId="14" fillId="3" borderId="16" xfId="0" applyFont="1" applyFill="1" applyBorder="1" applyAlignment="1" applyProtection="1">
      <alignment horizontal="right"/>
      <protection locked="0"/>
    </xf>
    <xf numFmtId="0" fontId="14" fillId="3" borderId="6" xfId="0" applyFont="1" applyFill="1" applyBorder="1" applyProtection="1">
      <protection locked="0"/>
    </xf>
    <xf numFmtId="0" fontId="14" fillId="3" borderId="17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7" fillId="3" borderId="2" xfId="0" applyFont="1" applyFill="1" applyBorder="1" applyProtection="1"/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</xf>
    <xf numFmtId="2" fontId="5" fillId="3" borderId="1" xfId="0" applyNumberFormat="1" applyFont="1" applyFill="1" applyBorder="1" applyAlignment="1" applyProtection="1">
      <alignment horizontal="center"/>
      <protection hidden="1"/>
    </xf>
    <xf numFmtId="2" fontId="5" fillId="3" borderId="1" xfId="0" applyNumberFormat="1" applyFont="1" applyFill="1" applyBorder="1" applyAlignment="1" applyProtection="1">
      <alignment horizontal="center" wrapText="1"/>
      <protection hidden="1"/>
    </xf>
    <xf numFmtId="164" fontId="5" fillId="3" borderId="1" xfId="1" applyNumberFormat="1" applyFont="1" applyFill="1" applyBorder="1" applyAlignment="1" applyProtection="1">
      <alignment horizontal="center"/>
      <protection hidden="1"/>
    </xf>
    <xf numFmtId="167" fontId="5" fillId="3" borderId="1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15" fontId="19" fillId="0" borderId="1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14" fillId="5" borderId="1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ED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809625</xdr:colOff>
      <xdr:row>32</xdr:row>
      <xdr:rowOff>180974</xdr:rowOff>
    </xdr:from>
    <xdr:to>
      <xdr:col>5</xdr:col>
      <xdr:colOff>228600</xdr:colOff>
      <xdr:row>47</xdr:row>
      <xdr:rowOff>123824</xdr:rowOff>
    </xdr:to>
    <xdr:grpSp>
      <xdr:nvGrpSpPr>
        <xdr:cNvPr id="2088" name="Group 4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GrpSpPr>
          <a:grpSpLocks/>
        </xdr:cNvGrpSpPr>
      </xdr:nvGrpSpPr>
      <xdr:grpSpPr bwMode="auto">
        <a:xfrm>
          <a:off x="1590675" y="5534024"/>
          <a:ext cx="2343150" cy="2562225"/>
          <a:chOff x="567" y="180"/>
          <a:chExt cx="246" cy="255"/>
        </a:xfrm>
      </xdr:grpSpPr>
      <xdr:sp macro="" textlink="">
        <xdr:nvSpPr>
          <xdr:cNvPr id="2069" name="Oval 21">
            <a:extLst>
              <a:ext uri="{FF2B5EF4-FFF2-40B4-BE49-F238E27FC236}">
                <a16:creationId xmlns:a16="http://schemas.microsoft.com/office/drawing/2014/main" id="{00000000-0008-0000-0000-0000150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21" y="180"/>
            <a:ext cx="192" cy="192"/>
          </a:xfrm>
          <a:prstGeom prst="ellipse">
            <a:avLst/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Line 22">
            <a:extLst>
              <a:ext uri="{FF2B5EF4-FFF2-40B4-BE49-F238E27FC236}">
                <a16:creationId xmlns:a16="http://schemas.microsoft.com/office/drawing/2014/main" id="{00000000-0008-0000-0000-000016080000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642" y="222"/>
            <a:ext cx="150" cy="10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lg" len="lg"/>
            <a:tailEnd type="triangle" w="lg" len="lg"/>
          </a:ln>
        </xdr:spPr>
      </xdr:sp>
      <xdr:sp macro="" textlink="">
        <xdr:nvSpPr>
          <xdr:cNvPr id="2071" name="Line 23">
            <a:extLst>
              <a:ext uri="{FF2B5EF4-FFF2-40B4-BE49-F238E27FC236}">
                <a16:creationId xmlns:a16="http://schemas.microsoft.com/office/drawing/2014/main" id="{00000000-0008-0000-0000-00001708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18" y="180"/>
            <a:ext cx="0" cy="191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Dot"/>
            <a:round/>
            <a:headEnd/>
            <a:tailEnd/>
          </a:ln>
        </xdr:spPr>
      </xdr:sp>
      <xdr:sp macro="" textlink="">
        <xdr:nvSpPr>
          <xdr:cNvPr id="2072" name="Line 24">
            <a:extLst>
              <a:ext uri="{FF2B5EF4-FFF2-40B4-BE49-F238E27FC236}">
                <a16:creationId xmlns:a16="http://schemas.microsoft.com/office/drawing/2014/main" id="{00000000-0008-0000-0000-00001808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623" y="292"/>
            <a:ext cx="18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3" name="Line 25">
            <a:extLst>
              <a:ext uri="{FF2B5EF4-FFF2-40B4-BE49-F238E27FC236}">
                <a16:creationId xmlns:a16="http://schemas.microsoft.com/office/drawing/2014/main" id="{00000000-0008-0000-0000-000019080000}"/>
              </a:ext>
            </a:extLst>
          </xdr:cNvPr>
          <xdr:cNvSpPr>
            <a:spLocks noChangeAspect="1" noChangeShapeType="1"/>
          </xdr:cNvSpPr>
        </xdr:nvSpPr>
        <xdr:spPr bwMode="auto">
          <a:xfrm flipV="1">
            <a:off x="728" y="297"/>
            <a:ext cx="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4" name="Line 26">
            <a:extLst>
              <a:ext uri="{FF2B5EF4-FFF2-40B4-BE49-F238E27FC236}">
                <a16:creationId xmlns:a16="http://schemas.microsoft.com/office/drawing/2014/main" id="{00000000-0008-0000-0000-00001A08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47" y="303"/>
            <a:ext cx="3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5" name="Line 27">
            <a:extLst>
              <a:ext uri="{FF2B5EF4-FFF2-40B4-BE49-F238E27FC236}">
                <a16:creationId xmlns:a16="http://schemas.microsoft.com/office/drawing/2014/main" id="{00000000-0008-0000-0000-00001B080000}"/>
              </a:ext>
            </a:extLst>
          </xdr:cNvPr>
          <xdr:cNvSpPr>
            <a:spLocks noChangeAspect="1" noChangeShapeType="1"/>
          </xdr:cNvSpPr>
        </xdr:nvSpPr>
        <xdr:spPr bwMode="auto">
          <a:xfrm rot="5400000">
            <a:off x="716" y="180"/>
            <a:ext cx="0" cy="191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Dot"/>
            <a:round/>
            <a:headEnd/>
            <a:tailEnd/>
          </a:ln>
        </xdr:spPr>
      </xdr:sp>
      <xdr:sp macro="" textlink="">
        <xdr:nvSpPr>
          <xdr:cNvPr id="2076" name="Line 28">
            <a:extLst>
              <a:ext uri="{FF2B5EF4-FFF2-40B4-BE49-F238E27FC236}">
                <a16:creationId xmlns:a16="http://schemas.microsoft.com/office/drawing/2014/main" id="{00000000-0008-0000-0000-00001C08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67" y="292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7" name="Line 29">
            <a:extLst>
              <a:ext uri="{FF2B5EF4-FFF2-40B4-BE49-F238E27FC236}">
                <a16:creationId xmlns:a16="http://schemas.microsoft.com/office/drawing/2014/main" id="{00000000-0008-0000-0000-00001D08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67" y="371"/>
            <a:ext cx="9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8" name="Line 30">
            <a:extLst>
              <a:ext uri="{FF2B5EF4-FFF2-40B4-BE49-F238E27FC236}">
                <a16:creationId xmlns:a16="http://schemas.microsoft.com/office/drawing/2014/main" id="{00000000-0008-0000-0000-00001E08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96" y="292"/>
            <a:ext cx="0" cy="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lg" len="lg"/>
            <a:tailEnd type="triangle" w="lg" len="lg"/>
          </a:ln>
        </xdr:spPr>
      </xdr:sp>
      <xdr:sp macro="" textlink="">
        <xdr:nvSpPr>
          <xdr:cNvPr id="2079" name="Text Box 31">
            <a:extLst>
              <a:ext uri="{FF2B5EF4-FFF2-40B4-BE49-F238E27FC236}">
                <a16:creationId xmlns:a16="http://schemas.microsoft.com/office/drawing/2014/main" id="{00000000-0008-0000-0000-00001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9" y="229"/>
            <a:ext cx="40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</a:t>
            </a:r>
          </a:p>
        </xdr:txBody>
      </xdr:sp>
      <xdr:sp macro="" textlink="">
        <xdr:nvSpPr>
          <xdr:cNvPr id="2080" name="Text Box 32">
            <a:extLst>
              <a:ext uri="{FF2B5EF4-FFF2-40B4-BE49-F238E27FC236}">
                <a16:creationId xmlns:a16="http://schemas.microsoft.com/office/drawing/2014/main" id="{00000000-0008-0000-0000-000020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0" y="326"/>
            <a:ext cx="40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">
        <xdr:nvSpPr>
          <xdr:cNvPr id="2083" name="Line 35">
            <a:extLst>
              <a:ext uri="{FF2B5EF4-FFF2-40B4-BE49-F238E27FC236}">
                <a16:creationId xmlns:a16="http://schemas.microsoft.com/office/drawing/2014/main" id="{00000000-0008-0000-0000-000023080000}"/>
              </a:ext>
            </a:extLst>
          </xdr:cNvPr>
          <xdr:cNvSpPr>
            <a:spLocks noChangeAspect="1" noChangeShapeType="1"/>
          </xdr:cNvSpPr>
        </xdr:nvSpPr>
        <xdr:spPr bwMode="auto">
          <a:xfrm rot="-5400000">
            <a:off x="602" y="338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84" name="Line 36">
            <a:extLst>
              <a:ext uri="{FF2B5EF4-FFF2-40B4-BE49-F238E27FC236}">
                <a16:creationId xmlns:a16="http://schemas.microsoft.com/office/drawing/2014/main" id="{00000000-0008-0000-0000-000024080000}"/>
              </a:ext>
            </a:extLst>
          </xdr:cNvPr>
          <xdr:cNvSpPr>
            <a:spLocks noChangeAspect="1" noChangeShapeType="1"/>
          </xdr:cNvSpPr>
        </xdr:nvSpPr>
        <xdr:spPr bwMode="auto">
          <a:xfrm rot="-5400000">
            <a:off x="759" y="372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85" name="Line 37">
            <a:extLst>
              <a:ext uri="{FF2B5EF4-FFF2-40B4-BE49-F238E27FC236}">
                <a16:creationId xmlns:a16="http://schemas.microsoft.com/office/drawing/2014/main" id="{00000000-0008-0000-0000-000025080000}"/>
              </a:ext>
            </a:extLst>
          </xdr:cNvPr>
          <xdr:cNvSpPr>
            <a:spLocks noChangeAspect="1" noChangeShapeType="1"/>
          </xdr:cNvSpPr>
        </xdr:nvSpPr>
        <xdr:spPr bwMode="auto">
          <a:xfrm rot="-5400000">
            <a:off x="717" y="326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lg" len="lg"/>
            <a:tailEnd type="triangle" w="lg" len="lg"/>
          </a:ln>
        </xdr:spPr>
      </xdr:sp>
      <xdr:sp macro="" textlink="">
        <xdr:nvSpPr>
          <xdr:cNvPr id="2086" name="Text Box 38">
            <a:extLst>
              <a:ext uri="{FF2B5EF4-FFF2-40B4-BE49-F238E27FC236}">
                <a16:creationId xmlns:a16="http://schemas.microsoft.com/office/drawing/2014/main" id="{00000000-0008-0000-0000-000026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0" y="396"/>
            <a:ext cx="40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</a:t>
            </a:r>
          </a:p>
        </xdr:txBody>
      </xdr:sp>
      <xdr:sp macro="" textlink="">
        <xdr:nvSpPr>
          <xdr:cNvPr id="2087" name="Line 39">
            <a:extLst>
              <a:ext uri="{FF2B5EF4-FFF2-40B4-BE49-F238E27FC236}">
                <a16:creationId xmlns:a16="http://schemas.microsoft.com/office/drawing/2014/main" id="{00000000-0008-0000-0000-000027080000}"/>
              </a:ext>
            </a:extLst>
          </xdr:cNvPr>
          <xdr:cNvSpPr>
            <a:spLocks noChangeAspect="1" noChangeShapeType="1"/>
          </xdr:cNvSpPr>
        </xdr:nvSpPr>
        <xdr:spPr bwMode="auto">
          <a:xfrm rot="-5400000">
            <a:off x="602" y="402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57150</xdr:colOff>
      <xdr:row>2</xdr:row>
      <xdr:rowOff>66674</xdr:rowOff>
    </xdr:from>
    <xdr:to>
      <xdr:col>9</xdr:col>
      <xdr:colOff>210004</xdr:colOff>
      <xdr:row>5</xdr:row>
      <xdr:rowOff>104774</xdr:rowOff>
    </xdr:to>
    <xdr:pic>
      <xdr:nvPicPr>
        <xdr:cNvPr id="21" name="Picture 20" descr="KIRK LOGO small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1075" y="400049"/>
          <a:ext cx="137205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69"/>
  <sheetViews>
    <sheetView showGridLines="0" showRowColHeaders="0" tabSelected="1" topLeftCell="B1" zoomScaleNormal="100" workbookViewId="0">
      <selection activeCell="I24" sqref="I24"/>
    </sheetView>
  </sheetViews>
  <sheetFormatPr defaultRowHeight="12.75" x14ac:dyDescent="0.2"/>
  <cols>
    <col min="1" max="1" width="5.7109375" style="1" customWidth="1"/>
    <col min="2" max="2" width="6" style="1" customWidth="1"/>
    <col min="3" max="3" width="28.42578125" style="1" customWidth="1"/>
    <col min="4" max="7" width="7.7109375" style="1" customWidth="1"/>
    <col min="8" max="9" width="9.140625" style="1"/>
    <col min="10" max="10" width="4.140625" style="1" customWidth="1"/>
    <col min="11" max="13" width="9.140625" style="1"/>
    <col min="14" max="14" width="0" style="1" hidden="1" customWidth="1"/>
    <col min="15" max="15" width="24.28515625" style="1" hidden="1" customWidth="1"/>
    <col min="16" max="16" width="10.7109375" style="19" hidden="1" customWidth="1"/>
    <col min="17" max="17" width="10.85546875" style="1" hidden="1" customWidth="1"/>
    <col min="18" max="18" width="10.7109375" style="1" hidden="1" customWidth="1"/>
    <col min="19" max="19" width="0" style="1" hidden="1" customWidth="1"/>
    <col min="20" max="22" width="0" style="19" hidden="1" customWidth="1"/>
    <col min="23" max="23" width="0" style="1" hidden="1" customWidth="1"/>
    <col min="24" max="16384" width="9.140625" style="1"/>
  </cols>
  <sheetData>
    <row r="2" spans="2:20" ht="13.5" thickBot="1" x14ac:dyDescent="0.25"/>
    <row r="3" spans="2:20" ht="12.75" customHeight="1" x14ac:dyDescent="0.2">
      <c r="B3" s="36" t="s">
        <v>32</v>
      </c>
      <c r="C3" s="37" t="s">
        <v>33</v>
      </c>
      <c r="D3" s="38" t="s">
        <v>34</v>
      </c>
      <c r="E3" s="38" t="s">
        <v>35</v>
      </c>
      <c r="F3" s="38" t="s">
        <v>36</v>
      </c>
      <c r="G3" s="38" t="s">
        <v>37</v>
      </c>
      <c r="H3" s="69"/>
      <c r="I3" s="70"/>
      <c r="J3" s="71"/>
    </row>
    <row r="4" spans="2:20" x14ac:dyDescent="0.2">
      <c r="B4" s="39">
        <v>0</v>
      </c>
      <c r="C4" s="40" t="s">
        <v>39</v>
      </c>
      <c r="D4" s="41" t="s">
        <v>42</v>
      </c>
      <c r="E4" s="41"/>
      <c r="F4" s="41"/>
      <c r="G4" s="65">
        <v>44703</v>
      </c>
      <c r="H4" s="72"/>
      <c r="I4" s="73"/>
      <c r="J4" s="74"/>
    </row>
    <row r="5" spans="2:20" x14ac:dyDescent="0.2">
      <c r="B5" s="39">
        <v>1</v>
      </c>
      <c r="C5" s="40"/>
      <c r="D5" s="41"/>
      <c r="E5" s="41"/>
      <c r="F5" s="41"/>
      <c r="G5" s="65"/>
      <c r="H5" s="72"/>
      <c r="I5" s="73"/>
      <c r="J5" s="74"/>
    </row>
    <row r="6" spans="2:20" x14ac:dyDescent="0.2">
      <c r="B6" s="39">
        <v>2</v>
      </c>
      <c r="C6" s="40"/>
      <c r="D6" s="41"/>
      <c r="E6" s="41"/>
      <c r="F6" s="41"/>
      <c r="G6" s="65"/>
      <c r="H6" s="72"/>
      <c r="I6" s="73"/>
      <c r="J6" s="74"/>
    </row>
    <row r="7" spans="2:20" x14ac:dyDescent="0.2">
      <c r="B7" s="39">
        <v>3</v>
      </c>
      <c r="C7" s="40"/>
      <c r="D7" s="41"/>
      <c r="E7" s="41"/>
      <c r="F7" s="41"/>
      <c r="G7" s="65"/>
      <c r="H7" s="72"/>
      <c r="I7" s="73"/>
      <c r="J7" s="74"/>
    </row>
    <row r="8" spans="2:20" ht="13.5" thickBot="1" x14ac:dyDescent="0.25">
      <c r="B8" s="42">
        <v>4</v>
      </c>
      <c r="C8" s="43"/>
      <c r="D8" s="44"/>
      <c r="E8" s="44"/>
      <c r="F8" s="44"/>
      <c r="G8" s="65"/>
      <c r="H8" s="66" t="s">
        <v>38</v>
      </c>
      <c r="I8" s="67"/>
      <c r="J8" s="68"/>
    </row>
    <row r="9" spans="2:20" x14ac:dyDescent="0.2">
      <c r="B9" s="55" t="s">
        <v>53</v>
      </c>
      <c r="C9" s="3"/>
      <c r="D9" s="3"/>
      <c r="E9" s="3"/>
      <c r="F9" s="3"/>
      <c r="G9" s="3"/>
      <c r="H9" s="3"/>
      <c r="I9" s="3"/>
      <c r="J9" s="4"/>
    </row>
    <row r="10" spans="2:20" x14ac:dyDescent="0.2">
      <c r="B10" s="5"/>
      <c r="C10" s="6"/>
      <c r="D10" s="6"/>
      <c r="E10" s="6"/>
      <c r="F10" s="6"/>
      <c r="G10" s="6"/>
      <c r="H10" s="6"/>
      <c r="I10" s="6"/>
      <c r="J10" s="7"/>
    </row>
    <row r="11" spans="2:20" ht="24.75" x14ac:dyDescent="0.5">
      <c r="B11" s="5"/>
      <c r="C11" s="8" t="s">
        <v>16</v>
      </c>
      <c r="D11" s="6" t="s">
        <v>17</v>
      </c>
      <c r="E11" s="6"/>
      <c r="F11" s="6"/>
      <c r="G11" s="6"/>
      <c r="H11" s="6"/>
      <c r="I11" s="6"/>
      <c r="J11" s="7"/>
    </row>
    <row r="12" spans="2:20" x14ac:dyDescent="0.2">
      <c r="B12" s="5"/>
      <c r="C12" s="6"/>
      <c r="D12" s="6"/>
      <c r="E12" s="6"/>
      <c r="F12" s="6"/>
      <c r="G12" s="6"/>
      <c r="H12" s="6"/>
      <c r="I12" s="6"/>
      <c r="J12" s="7"/>
    </row>
    <row r="13" spans="2:20" x14ac:dyDescent="0.2">
      <c r="B13" s="5"/>
      <c r="C13" s="29" t="s">
        <v>18</v>
      </c>
      <c r="D13" s="80" t="s">
        <v>45</v>
      </c>
      <c r="E13" s="80"/>
      <c r="F13" s="80"/>
      <c r="G13" s="80"/>
      <c r="H13" s="6"/>
      <c r="I13" s="6"/>
      <c r="J13" s="7"/>
    </row>
    <row r="14" spans="2:20" x14ac:dyDescent="0.2">
      <c r="B14" s="5"/>
      <c r="C14" s="29" t="s">
        <v>19</v>
      </c>
      <c r="D14" s="80" t="s">
        <v>46</v>
      </c>
      <c r="E14" s="80"/>
      <c r="F14" s="80"/>
      <c r="G14" s="80"/>
      <c r="H14" s="6"/>
      <c r="I14" s="6"/>
      <c r="J14" s="7"/>
    </row>
    <row r="15" spans="2:20" x14ac:dyDescent="0.2">
      <c r="B15" s="5"/>
      <c r="C15" s="29" t="s">
        <v>20</v>
      </c>
      <c r="D15" s="80" t="s">
        <v>47</v>
      </c>
      <c r="E15" s="80"/>
      <c r="F15" s="80"/>
      <c r="G15" s="80"/>
      <c r="H15" s="6"/>
      <c r="I15" s="63" t="s">
        <v>54</v>
      </c>
      <c r="J15" s="7"/>
    </row>
    <row r="16" spans="2:20" x14ac:dyDescent="0.2">
      <c r="B16" s="5"/>
      <c r="C16" s="29" t="s">
        <v>21</v>
      </c>
      <c r="D16" s="80" t="s">
        <v>48</v>
      </c>
      <c r="E16" s="80"/>
      <c r="F16" s="80"/>
      <c r="G16" s="80"/>
      <c r="H16" s="6"/>
      <c r="I16" s="64" t="s">
        <v>56</v>
      </c>
      <c r="J16" s="7"/>
      <c r="T16" s="58" t="s">
        <v>55</v>
      </c>
    </row>
    <row r="17" spans="2:22" x14ac:dyDescent="0.2">
      <c r="B17" s="5"/>
      <c r="C17" s="28"/>
      <c r="D17" s="28"/>
      <c r="E17" s="28"/>
      <c r="F17" s="28"/>
      <c r="G17" s="28"/>
      <c r="H17" s="6"/>
      <c r="I17" s="6"/>
      <c r="J17" s="7"/>
      <c r="T17" s="58" t="s">
        <v>56</v>
      </c>
    </row>
    <row r="18" spans="2:22" x14ac:dyDescent="0.2">
      <c r="B18" s="5"/>
      <c r="C18" s="28"/>
      <c r="D18" s="28"/>
      <c r="E18" s="28"/>
      <c r="F18" s="28"/>
      <c r="G18" s="28"/>
      <c r="H18" s="6"/>
      <c r="I18" s="6"/>
      <c r="J18" s="7"/>
      <c r="P18" s="22"/>
    </row>
    <row r="19" spans="2:22" x14ac:dyDescent="0.2">
      <c r="B19" s="9"/>
      <c r="C19" s="45" t="s">
        <v>22</v>
      </c>
      <c r="D19" s="45"/>
      <c r="E19" s="56" t="s">
        <v>23</v>
      </c>
      <c r="F19" s="56" t="s">
        <v>24</v>
      </c>
      <c r="G19" s="56" t="s">
        <v>25</v>
      </c>
      <c r="H19" s="6"/>
      <c r="I19" s="6"/>
      <c r="J19" s="7"/>
      <c r="P19" s="17" t="str">
        <f>E19</f>
        <v>A</v>
      </c>
      <c r="Q19" s="17" t="str">
        <f>F19</f>
        <v>B</v>
      </c>
      <c r="R19" s="17" t="str">
        <f>G19</f>
        <v>C</v>
      </c>
      <c r="T19" s="17" t="str">
        <f>P19</f>
        <v>A</v>
      </c>
      <c r="U19" s="17" t="str">
        <f>Q19</f>
        <v>B</v>
      </c>
      <c r="V19" s="17" t="str">
        <f>R19</f>
        <v>C</v>
      </c>
    </row>
    <row r="20" spans="2:22" x14ac:dyDescent="0.2">
      <c r="B20" s="9"/>
      <c r="C20" s="31" t="s">
        <v>2</v>
      </c>
      <c r="D20" s="30" t="str">
        <f>IF(I16=T16,"mm","inch")</f>
        <v>inch</v>
      </c>
      <c r="E20" s="56">
        <v>84</v>
      </c>
      <c r="F20" s="57">
        <v>84</v>
      </c>
      <c r="G20" s="56">
        <v>84</v>
      </c>
      <c r="H20" s="6"/>
      <c r="I20" s="6"/>
      <c r="J20" s="7"/>
      <c r="P20" s="18">
        <f t="shared" ref="P20:R21" si="0">IF($I$16=$T$16,E20/1000,E20*0.0254)</f>
        <v>2.1335999999999999</v>
      </c>
      <c r="Q20" s="18">
        <f t="shared" si="0"/>
        <v>2.1335999999999999</v>
      </c>
      <c r="R20" s="18">
        <f t="shared" si="0"/>
        <v>2.1335999999999999</v>
      </c>
    </row>
    <row r="21" spans="2:22" x14ac:dyDescent="0.2">
      <c r="B21" s="9"/>
      <c r="C21" s="31" t="s">
        <v>5</v>
      </c>
      <c r="D21" s="30" t="str">
        <f>D20</f>
        <v>inch</v>
      </c>
      <c r="E21" s="56">
        <v>42</v>
      </c>
      <c r="F21" s="57">
        <v>34</v>
      </c>
      <c r="G21" s="56">
        <v>24</v>
      </c>
      <c r="H21" s="6"/>
      <c r="I21" s="6"/>
      <c r="J21" s="7"/>
      <c r="P21" s="18">
        <f t="shared" si="0"/>
        <v>1.0668</v>
      </c>
      <c r="Q21" s="18">
        <f t="shared" si="0"/>
        <v>0.86359999999999992</v>
      </c>
      <c r="R21" s="18">
        <f t="shared" si="0"/>
        <v>0.60959999999999992</v>
      </c>
    </row>
    <row r="22" spans="2:22" x14ac:dyDescent="0.2">
      <c r="B22" s="9"/>
      <c r="C22" s="13"/>
      <c r="D22" s="32"/>
      <c r="E22" s="50"/>
      <c r="F22" s="33"/>
      <c r="G22" s="34"/>
      <c r="H22" s="6"/>
      <c r="I22" s="6"/>
      <c r="J22" s="7"/>
      <c r="Q22" s="19"/>
      <c r="R22" s="19"/>
    </row>
    <row r="23" spans="2:22" x14ac:dyDescent="0.2">
      <c r="B23" s="9"/>
      <c r="C23" s="31" t="s">
        <v>10</v>
      </c>
      <c r="D23" s="30" t="s">
        <v>8</v>
      </c>
      <c r="E23" s="61">
        <f>E21/E20</f>
        <v>0.5</v>
      </c>
      <c r="F23" s="61">
        <f>F21/F20</f>
        <v>0.40476190476190477</v>
      </c>
      <c r="G23" s="61">
        <f>G21/G20</f>
        <v>0.2857142857142857</v>
      </c>
      <c r="H23" s="6"/>
      <c r="I23" s="6"/>
      <c r="J23" s="7"/>
      <c r="P23" s="19">
        <f>E23/1000</f>
        <v>5.0000000000000001E-4</v>
      </c>
      <c r="Q23" s="19">
        <f t="shared" ref="Q23:R24" si="1">F23/1000</f>
        <v>4.0476190476190478E-4</v>
      </c>
      <c r="R23" s="19">
        <f t="shared" si="1"/>
        <v>2.8571428571428568E-4</v>
      </c>
    </row>
    <row r="24" spans="2:22" x14ac:dyDescent="0.2">
      <c r="B24" s="9"/>
      <c r="C24" s="28" t="s">
        <v>9</v>
      </c>
      <c r="D24" s="30" t="s">
        <v>8</v>
      </c>
      <c r="E24" s="61">
        <f>P33/P41</f>
        <v>0.5</v>
      </c>
      <c r="F24" s="61">
        <f>Q33/Q41</f>
        <v>0.37947638220877128</v>
      </c>
      <c r="G24" s="61">
        <f>R33/R41</f>
        <v>0.23576182265426493</v>
      </c>
      <c r="H24" s="6"/>
      <c r="I24" s="6"/>
      <c r="J24" s="7"/>
      <c r="P24" s="19">
        <f>E24/1000</f>
        <v>5.0000000000000001E-4</v>
      </c>
      <c r="Q24" s="19">
        <f t="shared" si="1"/>
        <v>3.7947638220877126E-4</v>
      </c>
      <c r="R24" s="19">
        <f t="shared" si="1"/>
        <v>2.3576182265426493E-4</v>
      </c>
    </row>
    <row r="25" spans="2:22" x14ac:dyDescent="0.2">
      <c r="B25" s="9"/>
      <c r="C25" s="28"/>
      <c r="D25" s="28"/>
      <c r="E25" s="53"/>
      <c r="F25" s="53"/>
      <c r="G25" s="53"/>
      <c r="H25" s="6"/>
      <c r="I25" s="6"/>
      <c r="J25" s="7"/>
      <c r="Q25" s="19"/>
      <c r="R25" s="19"/>
    </row>
    <row r="26" spans="2:22" x14ac:dyDescent="0.2">
      <c r="B26" s="9"/>
      <c r="C26" s="31" t="s">
        <v>51</v>
      </c>
      <c r="D26" s="30" t="str">
        <f>IF(I16=T16,"m2","ft2")</f>
        <v>ft2</v>
      </c>
      <c r="E26" s="59">
        <f>IF($I$16=$T$16,P33,T33)</f>
        <v>19.24420281204554</v>
      </c>
      <c r="F26" s="59">
        <f>IF($I$16=$T$16,Q33,U33)</f>
        <v>14.605440923213809</v>
      </c>
      <c r="G26" s="59">
        <f>IF($I$16=$T$16,R33,V33)</f>
        <v>9.0740966609923746</v>
      </c>
      <c r="H26" s="6"/>
      <c r="I26" s="6"/>
      <c r="J26" s="7"/>
      <c r="O26" s="2" t="s">
        <v>0</v>
      </c>
      <c r="P26" s="20">
        <f>P20/2</f>
        <v>1.0668</v>
      </c>
      <c r="Q26" s="20">
        <f>Q20/2</f>
        <v>1.0668</v>
      </c>
      <c r="R26" s="20">
        <f>R20/2</f>
        <v>1.0668</v>
      </c>
    </row>
    <row r="27" spans="2:22" x14ac:dyDescent="0.2">
      <c r="B27" s="9"/>
      <c r="C27" s="31" t="s">
        <v>50</v>
      </c>
      <c r="D27" s="30" t="str">
        <f>D26</f>
        <v>ft2</v>
      </c>
      <c r="E27" s="59">
        <f>E28-E26</f>
        <v>19.24420281204554</v>
      </c>
      <c r="F27" s="59">
        <f>F28-F26</f>
        <v>23.88296470087727</v>
      </c>
      <c r="G27" s="59">
        <f>G28-G26</f>
        <v>29.414308963098705</v>
      </c>
      <c r="H27" s="6"/>
      <c r="I27" s="6"/>
      <c r="J27" s="7"/>
      <c r="O27" s="2"/>
      <c r="P27" s="21"/>
      <c r="Q27" s="21"/>
      <c r="R27" s="21"/>
    </row>
    <row r="28" spans="2:22" ht="12.75" customHeight="1" x14ac:dyDescent="0.2">
      <c r="B28" s="9"/>
      <c r="C28" s="31" t="s">
        <v>43</v>
      </c>
      <c r="D28" s="31" t="str">
        <f>D26</f>
        <v>ft2</v>
      </c>
      <c r="E28" s="60">
        <f>IF($I$16=$T$16,P41,T38)</f>
        <v>38.488405624091079</v>
      </c>
      <c r="F28" s="60">
        <f>IF($I$16=$T$16,Q41,U38)</f>
        <v>38.488405624091079</v>
      </c>
      <c r="G28" s="60">
        <f>IF($I$16=$T$16,R41,V38)</f>
        <v>38.488405624091079</v>
      </c>
      <c r="H28" s="6"/>
      <c r="I28" s="6"/>
      <c r="J28" s="7"/>
      <c r="O28" s="1" t="s">
        <v>14</v>
      </c>
      <c r="P28" s="19">
        <f>P26^2</f>
        <v>1.13806224</v>
      </c>
      <c r="Q28" s="19">
        <f>Q26^2</f>
        <v>1.13806224</v>
      </c>
      <c r="R28" s="19">
        <f>R26^2</f>
        <v>1.13806224</v>
      </c>
    </row>
    <row r="29" spans="2:22" x14ac:dyDescent="0.2">
      <c r="B29" s="9"/>
      <c r="C29" s="35"/>
      <c r="D29" s="35"/>
      <c r="E29" s="54"/>
      <c r="F29" s="53"/>
      <c r="G29" s="53"/>
      <c r="H29" s="6"/>
      <c r="I29" s="6"/>
      <c r="J29" s="7"/>
      <c r="O29" s="1" t="s">
        <v>12</v>
      </c>
      <c r="P29" s="21">
        <f>P26-P21</f>
        <v>0</v>
      </c>
      <c r="Q29" s="21">
        <f>Q26-Q21</f>
        <v>0.20320000000000005</v>
      </c>
      <c r="R29" s="21">
        <f>R26-R21</f>
        <v>0.45720000000000005</v>
      </c>
    </row>
    <row r="30" spans="2:22" x14ac:dyDescent="0.2">
      <c r="B30" s="9"/>
      <c r="C30" s="31" t="s">
        <v>11</v>
      </c>
      <c r="D30" s="30" t="str">
        <f>D20</f>
        <v>inch</v>
      </c>
      <c r="E30" s="62">
        <f>IF($I$16=$T$16,P35*1000,T35)</f>
        <v>84</v>
      </c>
      <c r="F30" s="62">
        <f>IF($I$16=$T$16,Q35*1000,U35)</f>
        <v>82.462112512353229</v>
      </c>
      <c r="G30" s="62">
        <f>IF($I$16=$T$16,R35*1000,V35)</f>
        <v>75.894663844041105</v>
      </c>
      <c r="H30" s="6"/>
      <c r="I30" s="6"/>
      <c r="J30" s="7"/>
      <c r="O30" s="1" t="s">
        <v>13</v>
      </c>
      <c r="P30" s="21">
        <f>P29^2</f>
        <v>0</v>
      </c>
      <c r="Q30" s="21">
        <f>Q29^2</f>
        <v>4.129024000000002E-2</v>
      </c>
      <c r="R30" s="21">
        <f>R29^2</f>
        <v>0.20903184000000005</v>
      </c>
    </row>
    <row r="31" spans="2:22" x14ac:dyDescent="0.2">
      <c r="B31" s="9"/>
      <c r="C31" s="11"/>
      <c r="D31" s="10"/>
      <c r="E31" s="12"/>
      <c r="F31" s="10"/>
      <c r="G31" s="6"/>
      <c r="H31" s="6"/>
      <c r="I31" s="6"/>
      <c r="J31" s="7"/>
      <c r="Q31" s="19"/>
      <c r="R31" s="19"/>
    </row>
    <row r="32" spans="2:22" x14ac:dyDescent="0.2">
      <c r="B32" s="9"/>
      <c r="C32" s="11"/>
      <c r="D32" s="10"/>
      <c r="E32" s="12"/>
      <c r="F32" s="10"/>
      <c r="G32" s="6"/>
      <c r="H32" s="6"/>
      <c r="I32" s="6"/>
      <c r="J32" s="7"/>
      <c r="P32" s="23" t="s">
        <v>3</v>
      </c>
      <c r="Q32" s="23" t="s">
        <v>3</v>
      </c>
      <c r="R32" s="23" t="s">
        <v>3</v>
      </c>
    </row>
    <row r="33" spans="2:22" ht="27.75" x14ac:dyDescent="0.2">
      <c r="B33" s="9"/>
      <c r="C33" s="11"/>
      <c r="D33" s="10"/>
      <c r="E33" s="12"/>
      <c r="F33" s="10"/>
      <c r="G33" s="6"/>
      <c r="H33" s="6"/>
      <c r="I33" s="6"/>
      <c r="J33" s="7"/>
      <c r="O33" s="2" t="s">
        <v>1</v>
      </c>
      <c r="P33" s="21">
        <f>P26^2*(ACOS((P26-P21)/P26))-((P26-P21)*SQRT(2*P26*P21-P21^2))</f>
        <v>1.787663986255972</v>
      </c>
      <c r="Q33" s="21">
        <f>Q26^2*(ACOS((Q26-Q21)/Q26))-((Q26-Q21)*SQRT(2*Q26*Q21-Q21^2))</f>
        <v>1.3567525242186538</v>
      </c>
      <c r="R33" s="21">
        <f>R26^2*(ACOS((R26-R21)/R26))-((R26-R21)*SQRT(2*R26*R21-R21^2))</f>
        <v>0.84292583938619359</v>
      </c>
      <c r="T33" s="19">
        <f>P33*10.765</f>
        <v>19.24420281204554</v>
      </c>
      <c r="U33" s="19">
        <f>Q33*10.765</f>
        <v>14.605440923213809</v>
      </c>
      <c r="V33" s="19">
        <f>R33*10.765</f>
        <v>9.0740966609923746</v>
      </c>
    </row>
    <row r="34" spans="2:22" x14ac:dyDescent="0.2">
      <c r="B34" s="9"/>
      <c r="C34" s="11"/>
      <c r="D34" s="10"/>
      <c r="E34" s="12"/>
      <c r="F34" s="10"/>
      <c r="G34" s="6"/>
      <c r="H34" s="6"/>
      <c r="I34" s="6"/>
      <c r="J34" s="7"/>
      <c r="Q34" s="19"/>
      <c r="R34" s="19"/>
    </row>
    <row r="35" spans="2:22" x14ac:dyDescent="0.2">
      <c r="B35" s="9"/>
      <c r="C35" s="11"/>
      <c r="D35" s="10"/>
      <c r="E35" s="12"/>
      <c r="F35" s="10"/>
      <c r="G35" s="6"/>
      <c r="H35" s="6"/>
      <c r="I35" s="6"/>
      <c r="J35" s="7"/>
      <c r="O35" s="1" t="s">
        <v>15</v>
      </c>
      <c r="P35" s="19">
        <f>2*((P28)-(P30))^0.5</f>
        <v>2.1335999999999999</v>
      </c>
      <c r="Q35" s="19">
        <f>2*((Q28)-(Q30))^0.5</f>
        <v>2.0945376578137718</v>
      </c>
      <c r="R35" s="19">
        <f>2*((R28)-(R30))^0.5</f>
        <v>1.927724461638644</v>
      </c>
      <c r="T35" s="19">
        <f>P35/0.0254</f>
        <v>84</v>
      </c>
      <c r="U35" s="19">
        <f>Q35/0.0254</f>
        <v>82.462112512353229</v>
      </c>
      <c r="V35" s="19">
        <f>R35/0.0254</f>
        <v>75.894663844041105</v>
      </c>
    </row>
    <row r="36" spans="2:22" x14ac:dyDescent="0.2">
      <c r="B36" s="9"/>
      <c r="C36" s="11"/>
      <c r="D36" s="10"/>
      <c r="E36" s="12"/>
      <c r="F36" s="10"/>
      <c r="G36" s="6"/>
      <c r="H36" s="6"/>
      <c r="I36" s="6"/>
      <c r="J36" s="7"/>
      <c r="O36" s="2"/>
      <c r="P36" s="21"/>
      <c r="Q36" s="21"/>
      <c r="R36" s="21"/>
    </row>
    <row r="37" spans="2:22" x14ac:dyDescent="0.2">
      <c r="B37" s="9"/>
      <c r="C37" s="11"/>
      <c r="D37" s="10"/>
      <c r="E37" s="12"/>
      <c r="F37" s="10"/>
      <c r="G37" s="6"/>
      <c r="H37" s="6"/>
      <c r="I37" s="6"/>
      <c r="J37" s="7"/>
      <c r="P37" s="23" t="s">
        <v>4</v>
      </c>
      <c r="Q37" s="23" t="s">
        <v>4</v>
      </c>
      <c r="R37" s="23" t="s">
        <v>4</v>
      </c>
    </row>
    <row r="38" spans="2:22" x14ac:dyDescent="0.2">
      <c r="B38" s="9"/>
      <c r="C38" s="11"/>
      <c r="D38" s="10"/>
      <c r="E38" s="12"/>
      <c r="F38" s="10"/>
      <c r="G38" s="6"/>
      <c r="H38" s="6"/>
      <c r="I38" s="6"/>
      <c r="J38" s="7"/>
      <c r="P38" s="21">
        <f>P26^2*(ACOS((P26-P20)/P26))-((P26-P20)*SQRT(2*P26*P20-P20^2))</f>
        <v>3.575327972511944</v>
      </c>
      <c r="Q38" s="21">
        <f>Q26^2*(ACOS((Q26-Q20)/Q26))-((Q26-Q20)*SQRT(2*Q26*Q20-Q20^2))</f>
        <v>3.575327972511944</v>
      </c>
      <c r="R38" s="21">
        <f>R26^2*(ACOS((R26-R20)/R26))-((R26-R20)*SQRT(2*R26*R20-R20^2))</f>
        <v>3.575327972511944</v>
      </c>
      <c r="T38" s="19">
        <f>P38*10.765</f>
        <v>38.488405624091079</v>
      </c>
      <c r="U38" s="19">
        <f>Q38*10.765</f>
        <v>38.488405624091079</v>
      </c>
      <c r="V38" s="19">
        <f>R38*10.765</f>
        <v>38.488405624091079</v>
      </c>
    </row>
    <row r="39" spans="2:22" x14ac:dyDescent="0.2">
      <c r="B39" s="9"/>
      <c r="C39" s="11"/>
      <c r="D39" s="10"/>
      <c r="E39" s="12"/>
      <c r="F39" s="10"/>
      <c r="G39" s="6"/>
      <c r="H39" s="6"/>
      <c r="I39" s="6"/>
      <c r="J39" s="7"/>
      <c r="Q39" s="19"/>
      <c r="R39" s="19"/>
    </row>
    <row r="40" spans="2:22" x14ac:dyDescent="0.2">
      <c r="B40" s="9"/>
      <c r="C40" s="11"/>
      <c r="D40" s="10"/>
      <c r="E40" s="12"/>
      <c r="F40" s="10"/>
      <c r="G40" s="6"/>
      <c r="H40" s="6"/>
      <c r="I40" s="6"/>
      <c r="J40" s="7"/>
      <c r="P40" s="24" t="s">
        <v>7</v>
      </c>
      <c r="Q40" s="24" t="s">
        <v>7</v>
      </c>
      <c r="R40" s="24" t="s">
        <v>7</v>
      </c>
    </row>
    <row r="41" spans="2:22" x14ac:dyDescent="0.2">
      <c r="B41" s="9"/>
      <c r="C41" s="11"/>
      <c r="D41" s="10"/>
      <c r="E41" s="12"/>
      <c r="F41" s="10"/>
      <c r="G41" s="6"/>
      <c r="H41" s="6"/>
      <c r="I41" s="6"/>
      <c r="J41" s="7"/>
      <c r="O41" s="2"/>
      <c r="P41" s="19">
        <f>PI()*P26^2</f>
        <v>3.575327972511944</v>
      </c>
      <c r="Q41" s="19">
        <f>PI()*Q26^2</f>
        <v>3.575327972511944</v>
      </c>
      <c r="R41" s="19">
        <f>PI()*R26^2</f>
        <v>3.575327972511944</v>
      </c>
    </row>
    <row r="42" spans="2:22" x14ac:dyDescent="0.2">
      <c r="B42" s="9"/>
      <c r="C42" s="11"/>
      <c r="D42" s="10"/>
      <c r="E42" s="12"/>
      <c r="F42" s="10"/>
      <c r="G42" s="6"/>
      <c r="H42" s="6"/>
      <c r="I42" s="6"/>
      <c r="J42" s="7"/>
      <c r="O42" s="2"/>
      <c r="P42" s="21"/>
    </row>
    <row r="43" spans="2:22" x14ac:dyDescent="0.2">
      <c r="B43" s="9"/>
      <c r="C43" s="11"/>
      <c r="D43" s="10"/>
      <c r="E43" s="12"/>
      <c r="F43" s="10"/>
      <c r="G43" s="6"/>
      <c r="H43" s="6"/>
      <c r="I43" s="6"/>
      <c r="J43" s="7"/>
      <c r="O43" s="2"/>
      <c r="P43" s="21"/>
    </row>
    <row r="44" spans="2:22" x14ac:dyDescent="0.2">
      <c r="B44" s="9"/>
      <c r="C44" s="11"/>
      <c r="D44" s="10"/>
      <c r="E44" s="12"/>
      <c r="F44" s="10"/>
      <c r="G44" s="6"/>
      <c r="H44" s="6"/>
      <c r="I44" s="6"/>
      <c r="J44" s="7"/>
      <c r="O44" s="2"/>
      <c r="P44" s="21"/>
    </row>
    <row r="45" spans="2:22" x14ac:dyDescent="0.2">
      <c r="B45" s="9"/>
      <c r="C45" s="11"/>
      <c r="D45" s="10"/>
      <c r="E45" s="12"/>
      <c r="F45" s="10"/>
      <c r="G45" s="6"/>
      <c r="H45" s="6"/>
      <c r="I45" s="6"/>
      <c r="J45" s="7"/>
      <c r="O45" s="2"/>
      <c r="P45" s="21"/>
    </row>
    <row r="46" spans="2:22" x14ac:dyDescent="0.2">
      <c r="B46" s="9"/>
      <c r="C46" s="11"/>
      <c r="D46" s="10"/>
      <c r="E46" s="12"/>
      <c r="F46" s="10"/>
      <c r="G46" s="6"/>
      <c r="H46" s="6"/>
      <c r="I46" s="6"/>
      <c r="J46" s="7"/>
      <c r="O46" s="2"/>
      <c r="P46" s="21"/>
    </row>
    <row r="47" spans="2:22" x14ac:dyDescent="0.2">
      <c r="B47" s="9"/>
      <c r="C47" s="11"/>
      <c r="D47" s="10"/>
      <c r="E47" s="12"/>
      <c r="F47" s="10"/>
      <c r="G47" s="6"/>
      <c r="H47" s="6"/>
      <c r="I47" s="6"/>
      <c r="J47" s="7"/>
      <c r="O47" s="2"/>
      <c r="P47" s="21"/>
    </row>
    <row r="48" spans="2:22" x14ac:dyDescent="0.2">
      <c r="B48" s="9"/>
      <c r="C48" s="11"/>
      <c r="D48" s="10"/>
      <c r="E48" s="12"/>
      <c r="F48" s="10"/>
      <c r="G48" s="6"/>
      <c r="H48" s="6"/>
      <c r="I48" s="6"/>
      <c r="J48" s="7"/>
      <c r="O48" s="2"/>
      <c r="P48" s="21"/>
    </row>
    <row r="49" spans="2:17" x14ac:dyDescent="0.2">
      <c r="B49" s="25"/>
      <c r="C49" s="46" t="s">
        <v>6</v>
      </c>
      <c r="D49" s="26"/>
      <c r="E49" s="14"/>
      <c r="F49" s="15"/>
      <c r="G49" s="26"/>
      <c r="H49" s="26"/>
      <c r="I49" s="26"/>
      <c r="J49" s="27"/>
      <c r="O49" s="2"/>
      <c r="P49" s="21"/>
    </row>
    <row r="50" spans="2:17" x14ac:dyDescent="0.2">
      <c r="B50" s="47" t="s">
        <v>26</v>
      </c>
      <c r="C50" s="78"/>
      <c r="D50" s="78"/>
      <c r="E50" s="78"/>
      <c r="F50" s="78"/>
      <c r="G50" s="78"/>
      <c r="H50" s="78"/>
      <c r="I50" s="29"/>
      <c r="J50" s="48"/>
      <c r="O50" s="2"/>
      <c r="P50" s="21"/>
    </row>
    <row r="51" spans="2:17" x14ac:dyDescent="0.2">
      <c r="B51" s="49" t="s">
        <v>27</v>
      </c>
      <c r="C51" s="78"/>
      <c r="D51" s="78"/>
      <c r="E51" s="78"/>
      <c r="F51" s="78"/>
      <c r="G51" s="78"/>
      <c r="H51" s="78"/>
      <c r="I51" s="29"/>
      <c r="J51" s="48"/>
    </row>
    <row r="52" spans="2:17" x14ac:dyDescent="0.2">
      <c r="B52" s="49" t="s">
        <v>28</v>
      </c>
      <c r="C52" s="78"/>
      <c r="D52" s="78"/>
      <c r="E52" s="78"/>
      <c r="F52" s="78"/>
      <c r="G52" s="78"/>
      <c r="H52" s="78"/>
      <c r="I52" s="29"/>
      <c r="J52" s="48"/>
    </row>
    <row r="53" spans="2:17" ht="13.5" thickBot="1" x14ac:dyDescent="0.25">
      <c r="B53" s="49" t="s">
        <v>29</v>
      </c>
      <c r="C53" s="79"/>
      <c r="D53" s="78"/>
      <c r="E53" s="78"/>
      <c r="F53" s="78"/>
      <c r="G53" s="78"/>
      <c r="H53" s="78"/>
      <c r="I53" s="29"/>
      <c r="J53" s="48"/>
    </row>
    <row r="54" spans="2:17" ht="12.75" customHeight="1" x14ac:dyDescent="0.2">
      <c r="B54" s="87" t="s">
        <v>52</v>
      </c>
      <c r="C54" s="88"/>
      <c r="D54" s="93" t="s">
        <v>30</v>
      </c>
      <c r="E54" s="94"/>
      <c r="F54" s="94"/>
      <c r="G54" s="95"/>
      <c r="H54" s="75" t="s">
        <v>31</v>
      </c>
      <c r="I54" s="76"/>
      <c r="J54" s="77"/>
    </row>
    <row r="55" spans="2:17" ht="12.75" customHeight="1" x14ac:dyDescent="0.2">
      <c r="B55" s="89"/>
      <c r="C55" s="90"/>
      <c r="D55" s="96" t="s">
        <v>44</v>
      </c>
      <c r="E55" s="97"/>
      <c r="F55" s="97"/>
      <c r="G55" s="98"/>
      <c r="H55" s="81" t="s">
        <v>40</v>
      </c>
      <c r="I55" s="82"/>
      <c r="J55" s="83"/>
    </row>
    <row r="56" spans="2:17" ht="12.75" customHeight="1" thickBot="1" x14ac:dyDescent="0.25">
      <c r="B56" s="91"/>
      <c r="C56" s="92"/>
      <c r="D56" s="99" t="s">
        <v>49</v>
      </c>
      <c r="E56" s="100"/>
      <c r="F56" s="100"/>
      <c r="G56" s="101"/>
      <c r="H56" s="84" t="s">
        <v>41</v>
      </c>
      <c r="I56" s="85"/>
      <c r="J56" s="86"/>
      <c r="O56" s="2"/>
      <c r="P56" s="21"/>
      <c r="Q56" s="2"/>
    </row>
    <row r="57" spans="2:17" ht="12.75" customHeight="1" x14ac:dyDescent="0.2">
      <c r="E57" s="16"/>
      <c r="F57" s="51"/>
      <c r="G57" s="51"/>
      <c r="H57" s="51"/>
      <c r="I57" s="51"/>
      <c r="J57" s="51"/>
      <c r="O57" s="2"/>
      <c r="P57" s="21"/>
      <c r="Q57" s="2"/>
    </row>
    <row r="58" spans="2:17" ht="12.75" customHeight="1" x14ac:dyDescent="0.2">
      <c r="E58" s="16"/>
      <c r="F58" s="52"/>
      <c r="G58" s="52"/>
      <c r="H58" s="52"/>
      <c r="I58" s="52"/>
      <c r="J58" s="52"/>
      <c r="K58" s="16"/>
      <c r="O58" s="2"/>
      <c r="P58" s="21"/>
      <c r="Q58" s="2"/>
    </row>
    <row r="59" spans="2:17" x14ac:dyDescent="0.2">
      <c r="E59" s="16"/>
      <c r="F59" s="52"/>
      <c r="G59" s="52"/>
      <c r="H59" s="52"/>
      <c r="I59" s="52"/>
      <c r="J59" s="52"/>
      <c r="K59" s="16"/>
    </row>
    <row r="60" spans="2:17" x14ac:dyDescent="0.2">
      <c r="K60" s="16"/>
    </row>
    <row r="64" spans="2:17" x14ac:dyDescent="0.2">
      <c r="M64" s="19"/>
      <c r="P64" s="1"/>
    </row>
    <row r="65" spans="13:16" x14ac:dyDescent="0.2">
      <c r="M65" s="19"/>
      <c r="P65" s="1"/>
    </row>
    <row r="66" spans="13:16" x14ac:dyDescent="0.2">
      <c r="M66" s="19"/>
      <c r="P66" s="1"/>
    </row>
    <row r="67" spans="13:16" x14ac:dyDescent="0.2">
      <c r="M67" s="19"/>
      <c r="P67" s="1"/>
    </row>
    <row r="68" spans="13:16" x14ac:dyDescent="0.2">
      <c r="M68" s="19"/>
      <c r="P68" s="1"/>
    </row>
    <row r="69" spans="13:16" x14ac:dyDescent="0.2">
      <c r="M69" s="19"/>
      <c r="P69" s="1"/>
    </row>
  </sheetData>
  <sheetProtection algorithmName="SHA-512" hashValue="7pCej4I+Ncy/CKEKVI0XMRVAc77H/badNscLG5bMupmHMbMcbWO4nSKRnZSh4hUdD8skXJXj78WKr5VPViBViA==" saltValue="Y66qo8C+r6Wjhkxuww3SiA==" spinCount="100000" sheet="1" objects="1" scenarios="1"/>
  <mergeCells count="17">
    <mergeCell ref="H55:J55"/>
    <mergeCell ref="H56:J56"/>
    <mergeCell ref="B54:C56"/>
    <mergeCell ref="D54:G54"/>
    <mergeCell ref="D55:G55"/>
    <mergeCell ref="D56:G56"/>
    <mergeCell ref="H8:J8"/>
    <mergeCell ref="H3:J7"/>
    <mergeCell ref="H54:J54"/>
    <mergeCell ref="C50:H50"/>
    <mergeCell ref="C51:H51"/>
    <mergeCell ref="C52:H52"/>
    <mergeCell ref="C53:H53"/>
    <mergeCell ref="D13:G13"/>
    <mergeCell ref="D14:G14"/>
    <mergeCell ref="D15:G15"/>
    <mergeCell ref="D16:G16"/>
  </mergeCells>
  <phoneticPr fontId="5" type="noConversion"/>
  <dataValidations count="1">
    <dataValidation type="list" allowBlank="1" showInputMessage="1" showErrorMessage="1" sqref="I16" xr:uid="{00000000-0002-0000-0000-000000000000}">
      <formula1>$T$16:$T$17</formula1>
    </dataValidation>
  </dataValidations>
  <pageMargins left="0.74803149606299213" right="0.74803149606299213" top="0.94488188976377963" bottom="0.9055118110236221" header="0.51181102362204722" footer="0.51181102362204722"/>
  <pageSetup paperSize="9" orientation="portrait" horizontalDpi="150" verticalDpi="4294967293" r:id="rId1"/>
  <headerFooter alignWithMargins="0">
    <oddFooter>&amp;L&amp;6www.kirkprocess.com&amp;C&amp;6 Printed &amp;D&amp;R&amp;6Software licensed by KIRK Process Solutions Ltd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XSA-Calc</vt:lpstr>
      <vt:lpstr>'XSA-Calc'!Print_Area</vt:lpstr>
    </vt:vector>
  </TitlesOfParts>
  <Company>Freeware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XSA-Calc-V16A</dc:title>
  <dc:subject>KIRK Process Solutions Ltd</dc:subject>
  <dc:creator>Mike Kirk</dc:creator>
  <dc:description>Issued</dc:description>
  <cp:lastModifiedBy>Michael Kirk</cp:lastModifiedBy>
  <cp:lastPrinted>2016-08-13T10:05:10Z</cp:lastPrinted>
  <dcterms:created xsi:type="dcterms:W3CDTF">2007-11-30T12:10:11Z</dcterms:created>
  <dcterms:modified xsi:type="dcterms:W3CDTF">2022-05-15T09:38:57Z</dcterms:modified>
  <cp:category>License No XSA22052022</cp:category>
  <cp:contentStatus>Issued</cp:contentStatus>
</cp:coreProperties>
</file>